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"/>
    </mc:Choice>
  </mc:AlternateContent>
  <bookViews>
    <workbookView xWindow="0" yWindow="0" windowWidth="28800" windowHeight="12435"/>
  </bookViews>
  <sheets>
    <sheet name="Feuil1" sheetId="1" r:id="rId1"/>
    <sheet name="Plag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7" i="2" l="1"/>
  <c r="E31" i="2"/>
  <c r="E29" i="2"/>
  <c r="D31" i="2"/>
  <c r="D29" i="2"/>
  <c r="B30" i="2"/>
  <c r="D30" i="2"/>
  <c r="B28" i="2"/>
  <c r="E30" i="2"/>
  <c r="D28" i="2"/>
  <c r="E28" i="2"/>
  <c r="B26" i="2"/>
  <c r="E26" i="2"/>
  <c r="D26" i="2"/>
  <c r="C26" i="2"/>
  <c r="H3" i="2"/>
  <c r="H2" i="2"/>
  <c r="G2" i="2"/>
  <c r="G3" i="2"/>
  <c r="I3" i="2" s="1"/>
  <c r="E3" i="2"/>
  <c r="F3" i="2" s="1"/>
  <c r="E2" i="2"/>
  <c r="F2" i="2" s="1"/>
  <c r="F6" i="1"/>
  <c r="F7" i="1"/>
  <c r="F8" i="1"/>
  <c r="F9" i="1"/>
  <c r="F10" i="1"/>
  <c r="F11" i="1"/>
  <c r="F12" i="1"/>
  <c r="F13" i="1"/>
  <c r="F14" i="1"/>
  <c r="F5" i="1"/>
  <c r="F19" i="1"/>
  <c r="G19" i="1" s="1"/>
  <c r="B27" i="2" l="1"/>
  <c r="B31" i="2" s="1"/>
  <c r="F31" i="2" s="1"/>
  <c r="I2" i="2"/>
  <c r="J2" i="2" s="1"/>
  <c r="J3" i="2"/>
  <c r="B29" i="2" l="1"/>
  <c r="F29" i="2" s="1"/>
</calcChain>
</file>

<file path=xl/sharedStrings.xml><?xml version="1.0" encoding="utf-8"?>
<sst xmlns="http://schemas.openxmlformats.org/spreadsheetml/2006/main" count="54" uniqueCount="51">
  <si>
    <t xml:space="preserve">Date </t>
  </si>
  <si>
    <t xml:space="preserve">Objet </t>
  </si>
  <si>
    <t xml:space="preserve">Montant </t>
  </si>
  <si>
    <t>Remboursés le</t>
  </si>
  <si>
    <t>Visite NESTOUR</t>
  </si>
  <si>
    <t>PEUGEOT 308 (freins)</t>
  </si>
  <si>
    <t>Voiture Titoune</t>
  </si>
  <si>
    <t>Equitation NDM</t>
  </si>
  <si>
    <t>Téléphone Titoune</t>
  </si>
  <si>
    <t>SHEINUK (maquillage)</t>
  </si>
  <si>
    <t>Dentiste</t>
  </si>
  <si>
    <t>Réparation PC</t>
  </si>
  <si>
    <t>Radiologie panoramique dentaire</t>
  </si>
  <si>
    <t>compensation terrasse Cap Ferrret</t>
  </si>
  <si>
    <t>Participation terrasse Cap Ferret</t>
  </si>
  <si>
    <t>Métré tour</t>
  </si>
  <si>
    <t>42m</t>
  </si>
  <si>
    <t>=&gt;</t>
  </si>
  <si>
    <t>En 1,2/En 0,6</t>
  </si>
  <si>
    <t>PU HT</t>
  </si>
  <si>
    <t>PU TTC</t>
  </si>
  <si>
    <t>Total TTC</t>
  </si>
  <si>
    <t>compensatio surface</t>
  </si>
  <si>
    <t>Ligne 1</t>
  </si>
  <si>
    <t>Ligne 2</t>
  </si>
  <si>
    <t>Ligne 10</t>
  </si>
  <si>
    <t>Ligne 11</t>
  </si>
  <si>
    <t>Ligne 12</t>
  </si>
  <si>
    <t>Ligne 3/1</t>
  </si>
  <si>
    <t>Ligne 3/2</t>
  </si>
  <si>
    <t>Ligne 4/1</t>
  </si>
  <si>
    <t>Ligne 4/2</t>
  </si>
  <si>
    <t>Ligne 5/1</t>
  </si>
  <si>
    <t>Ligne 5/2</t>
  </si>
  <si>
    <t>Ligne 6/1</t>
  </si>
  <si>
    <t>Ligne 6/2</t>
  </si>
  <si>
    <t>Ligne 7/1</t>
  </si>
  <si>
    <t>Ligne 7/2</t>
  </si>
  <si>
    <t>Ligne 8/1</t>
  </si>
  <si>
    <t>Ligne 8/2</t>
  </si>
  <si>
    <t>Ligne 9/1</t>
  </si>
  <si>
    <t>Ligne 9/2</t>
  </si>
  <si>
    <t>Plein</t>
  </si>
  <si>
    <t>Plein recoupé</t>
  </si>
  <si>
    <t>Usiné chant</t>
  </si>
  <si>
    <t>Usiné escalier</t>
  </si>
  <si>
    <t>Total unités</t>
  </si>
  <si>
    <t>Prix unitaire option usine</t>
  </si>
  <si>
    <t>Prix unitaire option locale</t>
  </si>
  <si>
    <t>DENTISTE</t>
  </si>
  <si>
    <t>Virement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</si>
</sst>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D17" sqref="D17"/>
    </sheetView>
  </sheetViews>
  <sheetFormatPr baseColWidth="10" defaultRowHeight="15" x14ac:dyDescent="0.25"/>
  <cols>
    <col min="2" max="2" width="60.42578125" customWidth="1"/>
  </cols>
  <sheetData>
    <row r="2" spans="1:7" x14ac:dyDescent="0.25">
      <c r="A2" t="s">
        <v>0</v>
      </c>
      <c r="B2" t="s">
        <v>1</v>
      </c>
      <c r="C2" t="s">
        <v>2</v>
      </c>
      <c r="E2" t="s">
        <v>3</v>
      </c>
    </row>
    <row r="3" spans="1:7" x14ac:dyDescent="0.25">
      <c r="A3" s="1">
        <v>44082</v>
      </c>
      <c r="B3" t="s">
        <v>4</v>
      </c>
      <c r="D3">
        <v>50</v>
      </c>
      <c r="E3" s="1">
        <v>44098</v>
      </c>
      <c r="F3">
        <v>-50</v>
      </c>
    </row>
    <row r="4" spans="1:7" x14ac:dyDescent="0.25">
      <c r="A4" s="1">
        <v>44088</v>
      </c>
      <c r="B4" t="s">
        <v>6</v>
      </c>
      <c r="C4">
        <v>2100</v>
      </c>
    </row>
    <row r="5" spans="1:7" x14ac:dyDescent="0.25">
      <c r="A5" s="1">
        <v>44090</v>
      </c>
      <c r="B5" t="s">
        <v>5</v>
      </c>
      <c r="D5">
        <v>218.73</v>
      </c>
      <c r="F5">
        <f>-1*D5</f>
        <v>-218.73</v>
      </c>
      <c r="G5" t="s">
        <v>13</v>
      </c>
    </row>
    <row r="6" spans="1:7" x14ac:dyDescent="0.25">
      <c r="B6" t="s">
        <v>7</v>
      </c>
      <c r="C6">
        <v>90</v>
      </c>
      <c r="F6">
        <f t="shared" ref="F6:F14" si="0">-1*D6</f>
        <v>0</v>
      </c>
    </row>
    <row r="7" spans="1:7" x14ac:dyDescent="0.25">
      <c r="B7" t="s">
        <v>8</v>
      </c>
      <c r="C7">
        <v>277.97000000000003</v>
      </c>
      <c r="F7">
        <f t="shared" si="0"/>
        <v>0</v>
      </c>
    </row>
    <row r="8" spans="1:7" x14ac:dyDescent="0.25">
      <c r="C8">
        <v>3.11</v>
      </c>
      <c r="F8">
        <f t="shared" si="0"/>
        <v>0</v>
      </c>
    </row>
    <row r="9" spans="1:7" x14ac:dyDescent="0.25">
      <c r="C9">
        <v>2.86</v>
      </c>
      <c r="F9">
        <f t="shared" si="0"/>
        <v>0</v>
      </c>
    </row>
    <row r="10" spans="1:7" x14ac:dyDescent="0.25">
      <c r="B10" t="s">
        <v>9</v>
      </c>
      <c r="C10">
        <v>25.99</v>
      </c>
      <c r="F10">
        <f t="shared" si="0"/>
        <v>0</v>
      </c>
    </row>
    <row r="11" spans="1:7" x14ac:dyDescent="0.25">
      <c r="A11" s="1">
        <v>44099</v>
      </c>
      <c r="B11" t="s">
        <v>11</v>
      </c>
      <c r="D11">
        <v>165</v>
      </c>
      <c r="F11">
        <f t="shared" si="0"/>
        <v>-165</v>
      </c>
      <c r="G11" t="s">
        <v>13</v>
      </c>
    </row>
    <row r="12" spans="1:7" x14ac:dyDescent="0.25">
      <c r="A12" s="1">
        <v>44103</v>
      </c>
      <c r="B12" t="s">
        <v>10</v>
      </c>
      <c r="D12">
        <v>53.36</v>
      </c>
      <c r="F12">
        <f t="shared" si="0"/>
        <v>-53.36</v>
      </c>
      <c r="G12" t="s">
        <v>13</v>
      </c>
    </row>
    <row r="13" spans="1:7" x14ac:dyDescent="0.25">
      <c r="A13" s="1">
        <v>44111</v>
      </c>
      <c r="B13" t="s">
        <v>12</v>
      </c>
      <c r="D13">
        <v>6.95</v>
      </c>
      <c r="F13">
        <f t="shared" si="0"/>
        <v>-6.95</v>
      </c>
      <c r="G13" t="s">
        <v>13</v>
      </c>
    </row>
    <row r="14" spans="1:7" x14ac:dyDescent="0.25">
      <c r="F14">
        <f t="shared" si="0"/>
        <v>0</v>
      </c>
    </row>
    <row r="15" spans="1:7" x14ac:dyDescent="0.25">
      <c r="A15" s="1">
        <v>44122</v>
      </c>
      <c r="B15" t="s">
        <v>14</v>
      </c>
      <c r="D15">
        <v>-1400</v>
      </c>
      <c r="F15">
        <v>400</v>
      </c>
    </row>
    <row r="16" spans="1:7" x14ac:dyDescent="0.25">
      <c r="A16" s="1"/>
      <c r="B16" t="s">
        <v>50</v>
      </c>
      <c r="D16">
        <v>1000</v>
      </c>
    </row>
    <row r="17" spans="1:7" x14ac:dyDescent="0.25">
      <c r="A17" s="1">
        <v>44130</v>
      </c>
      <c r="B17" t="s">
        <v>49</v>
      </c>
      <c r="D17">
        <v>333.23</v>
      </c>
    </row>
    <row r="18" spans="1:7" x14ac:dyDescent="0.25">
      <c r="A18" s="1"/>
    </row>
    <row r="19" spans="1:7" x14ac:dyDescent="0.25">
      <c r="D19">
        <f>SUM(D3:D18)</f>
        <v>427.27</v>
      </c>
      <c r="F19">
        <f>SUM(F3:F15)</f>
        <v>-94.04000000000002</v>
      </c>
      <c r="G19">
        <f>SUM(D19:F19)</f>
        <v>333.22999999999996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1" workbookViewId="0">
      <selection activeCell="B25" sqref="B25"/>
    </sheetView>
  </sheetViews>
  <sheetFormatPr baseColWidth="10" defaultRowHeight="15" x14ac:dyDescent="0.25"/>
  <cols>
    <col min="1" max="1" width="25.42578125" customWidth="1"/>
  </cols>
  <sheetData>
    <row r="1" spans="1:10" x14ac:dyDescent="0.25">
      <c r="A1" t="s">
        <v>15</v>
      </c>
      <c r="B1" s="2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</row>
    <row r="2" spans="1:10" x14ac:dyDescent="0.25">
      <c r="A2" t="s">
        <v>16</v>
      </c>
      <c r="C2">
        <v>35</v>
      </c>
      <c r="D2">
        <v>125.97</v>
      </c>
      <c r="E2">
        <f>D2*1.2</f>
        <v>151.16399999999999</v>
      </c>
      <c r="F2">
        <f>C2*E2</f>
        <v>5290.74</v>
      </c>
      <c r="G2">
        <f>42*(0.33+0.2)</f>
        <v>22.26</v>
      </c>
      <c r="H2">
        <f>32.52*1.2</f>
        <v>39.024000000000001</v>
      </c>
      <c r="I2">
        <f>G2*H2</f>
        <v>868.67424000000005</v>
      </c>
      <c r="J2">
        <f>F2-I2</f>
        <v>4422.0657599999995</v>
      </c>
    </row>
    <row r="3" spans="1:10" x14ac:dyDescent="0.25">
      <c r="C3">
        <v>70</v>
      </c>
      <c r="D3">
        <v>60.13</v>
      </c>
      <c r="E3">
        <f>D3*1.2</f>
        <v>72.156000000000006</v>
      </c>
      <c r="F3">
        <f>C3*E3</f>
        <v>5050.92</v>
      </c>
      <c r="G3">
        <f>42*(0.33+0.2)</f>
        <v>22.26</v>
      </c>
      <c r="H3">
        <f>32.52*1.2</f>
        <v>39.024000000000001</v>
      </c>
      <c r="I3">
        <f>G3*H3</f>
        <v>868.67424000000005</v>
      </c>
      <c r="J3">
        <f>F3-I3</f>
        <v>4182.2457599999998</v>
      </c>
    </row>
    <row r="6" spans="1:10" x14ac:dyDescent="0.25">
      <c r="B6" t="s">
        <v>42</v>
      </c>
      <c r="C6" t="s">
        <v>43</v>
      </c>
      <c r="D6" t="s">
        <v>44</v>
      </c>
      <c r="E6" t="s">
        <v>45</v>
      </c>
    </row>
    <row r="7" spans="1:10" x14ac:dyDescent="0.25">
      <c r="A7" t="s">
        <v>23</v>
      </c>
      <c r="B7">
        <v>18</v>
      </c>
      <c r="C7">
        <f>4+7</f>
        <v>11</v>
      </c>
    </row>
    <row r="8" spans="1:10" x14ac:dyDescent="0.25">
      <c r="A8" t="s">
        <v>24</v>
      </c>
      <c r="B8">
        <v>6</v>
      </c>
      <c r="C8">
        <v>2</v>
      </c>
      <c r="D8">
        <v>14</v>
      </c>
    </row>
    <row r="9" spans="1:10" x14ac:dyDescent="0.25">
      <c r="A9" t="s">
        <v>28</v>
      </c>
      <c r="B9">
        <v>3</v>
      </c>
      <c r="C9">
        <v>1</v>
      </c>
      <c r="D9">
        <v>1</v>
      </c>
    </row>
    <row r="10" spans="1:10" x14ac:dyDescent="0.25">
      <c r="A10" t="s">
        <v>29</v>
      </c>
      <c r="B10">
        <v>2</v>
      </c>
      <c r="C10">
        <v>0</v>
      </c>
      <c r="D10">
        <v>1</v>
      </c>
    </row>
    <row r="11" spans="1:10" x14ac:dyDescent="0.25">
      <c r="A11" t="s">
        <v>30</v>
      </c>
      <c r="B11">
        <v>2</v>
      </c>
      <c r="C11">
        <v>1</v>
      </c>
      <c r="E11">
        <v>2</v>
      </c>
    </row>
    <row r="12" spans="1:10" x14ac:dyDescent="0.25">
      <c r="A12" t="s">
        <v>31</v>
      </c>
      <c r="B12">
        <v>2</v>
      </c>
      <c r="C12">
        <v>0</v>
      </c>
      <c r="D12">
        <v>1</v>
      </c>
    </row>
    <row r="13" spans="1:10" x14ac:dyDescent="0.25">
      <c r="A13" t="s">
        <v>32</v>
      </c>
      <c r="B13">
        <v>1</v>
      </c>
      <c r="C13">
        <v>1</v>
      </c>
      <c r="E13">
        <v>2</v>
      </c>
    </row>
    <row r="14" spans="1:10" x14ac:dyDescent="0.25">
      <c r="A14" t="s">
        <v>33</v>
      </c>
      <c r="B14">
        <v>2</v>
      </c>
      <c r="C14">
        <v>0</v>
      </c>
      <c r="D14">
        <v>1</v>
      </c>
    </row>
    <row r="15" spans="1:10" x14ac:dyDescent="0.25">
      <c r="A15" t="s">
        <v>34</v>
      </c>
      <c r="B15">
        <v>0</v>
      </c>
      <c r="C15">
        <v>2</v>
      </c>
      <c r="E15">
        <v>1</v>
      </c>
    </row>
    <row r="16" spans="1:10" x14ac:dyDescent="0.25">
      <c r="A16" t="s">
        <v>35</v>
      </c>
      <c r="B16">
        <v>0</v>
      </c>
      <c r="C16">
        <v>2</v>
      </c>
      <c r="D16">
        <v>1</v>
      </c>
    </row>
    <row r="17" spans="1:6" x14ac:dyDescent="0.25">
      <c r="A17" t="s">
        <v>36</v>
      </c>
      <c r="B17">
        <v>1</v>
      </c>
      <c r="C17">
        <v>1</v>
      </c>
      <c r="E17">
        <v>2</v>
      </c>
    </row>
    <row r="18" spans="1:6" x14ac:dyDescent="0.25">
      <c r="A18" t="s">
        <v>37</v>
      </c>
      <c r="B18">
        <v>2</v>
      </c>
      <c r="C18">
        <v>0</v>
      </c>
      <c r="D18">
        <v>1</v>
      </c>
    </row>
    <row r="19" spans="1:6" x14ac:dyDescent="0.25">
      <c r="A19" t="s">
        <v>38</v>
      </c>
      <c r="B19">
        <v>2</v>
      </c>
      <c r="C19">
        <v>1</v>
      </c>
      <c r="E19">
        <v>2</v>
      </c>
    </row>
    <row r="20" spans="1:6" x14ac:dyDescent="0.25">
      <c r="A20" t="s">
        <v>39</v>
      </c>
      <c r="B20">
        <v>2</v>
      </c>
      <c r="C20">
        <v>0</v>
      </c>
      <c r="D20">
        <v>1</v>
      </c>
    </row>
    <row r="21" spans="1:6" x14ac:dyDescent="0.25">
      <c r="A21" t="s">
        <v>40</v>
      </c>
      <c r="B21">
        <v>3</v>
      </c>
      <c r="C21">
        <v>1</v>
      </c>
      <c r="D21">
        <v>1</v>
      </c>
    </row>
    <row r="22" spans="1:6" x14ac:dyDescent="0.25">
      <c r="A22" t="s">
        <v>41</v>
      </c>
      <c r="B22">
        <v>2</v>
      </c>
      <c r="C22">
        <v>0</v>
      </c>
      <c r="D22">
        <v>1</v>
      </c>
    </row>
    <row r="23" spans="1:6" x14ac:dyDescent="0.25">
      <c r="A23" t="s">
        <v>25</v>
      </c>
      <c r="B23">
        <v>6</v>
      </c>
      <c r="C23">
        <v>2</v>
      </c>
      <c r="D23">
        <v>14</v>
      </c>
    </row>
    <row r="24" spans="1:6" x14ac:dyDescent="0.25">
      <c r="A24" t="s">
        <v>26</v>
      </c>
      <c r="B24">
        <v>18</v>
      </c>
      <c r="C24">
        <v>4</v>
      </c>
    </row>
    <row r="25" spans="1:6" x14ac:dyDescent="0.25">
      <c r="A25" t="s">
        <v>27</v>
      </c>
      <c r="C25">
        <v>20</v>
      </c>
    </row>
    <row r="26" spans="1:6" x14ac:dyDescent="0.25">
      <c r="B26">
        <f>SUM(B7:B25)</f>
        <v>72</v>
      </c>
      <c r="C26">
        <f>SUM(C7:C25)</f>
        <v>49</v>
      </c>
      <c r="D26">
        <f>SUM(D7:D25)</f>
        <v>37</v>
      </c>
      <c r="E26">
        <f>SUM(E7:E25)</f>
        <v>9</v>
      </c>
    </row>
    <row r="27" spans="1:6" x14ac:dyDescent="0.25">
      <c r="A27" t="s">
        <v>46</v>
      </c>
      <c r="B27">
        <f>B26+C26</f>
        <v>121</v>
      </c>
      <c r="D27">
        <v>37</v>
      </c>
      <c r="E27">
        <v>9</v>
      </c>
    </row>
    <row r="28" spans="1:6" x14ac:dyDescent="0.25">
      <c r="A28" t="s">
        <v>47</v>
      </c>
      <c r="B28">
        <f>32.52*1.2*0.36</f>
        <v>14.048640000000001</v>
      </c>
      <c r="D28">
        <f>34.81*1.2</f>
        <v>41.771999999999998</v>
      </c>
      <c r="E28">
        <f>1.2*100.17</f>
        <v>120.20399999999999</v>
      </c>
    </row>
    <row r="29" spans="1:6" x14ac:dyDescent="0.25">
      <c r="B29">
        <f>B27*B28</f>
        <v>1699.88544</v>
      </c>
      <c r="D29">
        <f>D27*D28</f>
        <v>1545.5639999999999</v>
      </c>
      <c r="E29">
        <f>E28*E27</f>
        <v>1081.836</v>
      </c>
      <c r="F29">
        <f>B29+D29+E29</f>
        <v>4327.2854399999997</v>
      </c>
    </row>
    <row r="30" spans="1:6" x14ac:dyDescent="0.25">
      <c r="A30" t="s">
        <v>48</v>
      </c>
      <c r="B30">
        <f>32.52*1.2*0.36</f>
        <v>14.048640000000001</v>
      </c>
      <c r="D30">
        <f>32.52*1.2*0.36</f>
        <v>14.048640000000001</v>
      </c>
      <c r="E30">
        <f>1.2*100.17</f>
        <v>120.20399999999999</v>
      </c>
    </row>
    <row r="31" spans="1:6" x14ac:dyDescent="0.25">
      <c r="B31">
        <f>B27*B30</f>
        <v>1699.88544</v>
      </c>
      <c r="D31">
        <f>D27*D30</f>
        <v>519.79968000000008</v>
      </c>
      <c r="E31">
        <f>E27*E30</f>
        <v>1081.836</v>
      </c>
      <c r="F31">
        <f>B31+D31+E31</f>
        <v>3301.5211200000003</v>
      </c>
    </row>
    <row r="32" spans="1:6" ht="14.25" customHeight="1" x14ac:dyDescent="0.25"/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Plage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dcterms:created xsi:type="dcterms:W3CDTF">2020-09-20T21:14:01Z</dcterms:created>
  <dcterms:modified xsi:type="dcterms:W3CDTF">2020-10-27T07:11:59Z</dcterms:modified>
</cp:coreProperties>
</file>