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MERCURY\"/>
    </mc:Choice>
  </mc:AlternateContent>
  <bookViews>
    <workbookView xWindow="0" yWindow="0" windowWidth="28800" windowHeight="11835" activeTab="1"/>
  </bookViews>
  <sheets>
    <sheet name="Feuil1" sheetId="1" r:id="rId1"/>
    <sheet name="DEBITS" sheetId="2" r:id="rId2"/>
  </sheets>
  <definedNames>
    <definedName name="_xlnm.Print_Area" localSheetId="1">DEBITS!$A$75:$F$147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2" l="1"/>
  <c r="D106" i="2"/>
  <c r="D107" i="2"/>
  <c r="D108" i="2"/>
  <c r="D109" i="2"/>
  <c r="D110" i="2"/>
  <c r="D111" i="2"/>
  <c r="D104" i="2"/>
  <c r="D93" i="2"/>
  <c r="D94" i="2"/>
  <c r="D95" i="2"/>
  <c r="D96" i="2"/>
  <c r="D97" i="2"/>
  <c r="D98" i="2"/>
  <c r="D99" i="2"/>
  <c r="D92" i="2"/>
  <c r="D81" i="2"/>
  <c r="D82" i="2"/>
  <c r="D83" i="2"/>
  <c r="D84" i="2"/>
  <c r="D85" i="2"/>
  <c r="D86" i="2"/>
  <c r="D87" i="2"/>
  <c r="D80" i="2"/>
  <c r="D10" i="2"/>
  <c r="D121" i="2"/>
  <c r="D120" i="2"/>
  <c r="D113" i="2"/>
  <c r="D112" i="2"/>
  <c r="D123" i="2"/>
  <c r="D122" i="2"/>
  <c r="D115" i="2"/>
  <c r="D114" i="2"/>
  <c r="N96" i="2"/>
  <c r="D103" i="2"/>
  <c r="D102" i="2"/>
  <c r="D101" i="2"/>
  <c r="D100" i="2"/>
  <c r="D91" i="2"/>
  <c r="D90" i="2"/>
  <c r="D89" i="2"/>
  <c r="D88" i="2"/>
  <c r="H10" i="2"/>
  <c r="G10" i="2"/>
  <c r="H5" i="2"/>
  <c r="G5" i="2"/>
  <c r="H8" i="2"/>
  <c r="G8" i="2"/>
  <c r="H3" i="2"/>
  <c r="G3" i="2"/>
  <c r="D5" i="2"/>
  <c r="D79" i="2"/>
  <c r="D78" i="2"/>
  <c r="D7" i="2"/>
  <c r="D77" i="2" s="1"/>
  <c r="D2" i="2"/>
  <c r="K97" i="2"/>
  <c r="D4" i="2"/>
  <c r="D68" i="2" s="1"/>
  <c r="D66" i="2"/>
  <c r="D9" i="2"/>
  <c r="D8" i="2"/>
  <c r="D3" i="2"/>
  <c r="D16" i="2" s="1"/>
  <c r="D12" i="2"/>
  <c r="D53" i="2"/>
  <c r="K101" i="2" l="1"/>
  <c r="K100" i="2"/>
  <c r="N100" i="2"/>
  <c r="N104" i="2"/>
  <c r="K98" i="2"/>
  <c r="D76" i="2"/>
  <c r="N93" i="2"/>
  <c r="N92" i="2"/>
  <c r="N103" i="2"/>
  <c r="N99" i="2"/>
  <c r="N95" i="2"/>
  <c r="K99" i="2"/>
  <c r="N106" i="2"/>
  <c r="N102" i="2"/>
  <c r="N98" i="2"/>
  <c r="N94" i="2"/>
  <c r="K94" i="2"/>
  <c r="N105" i="2"/>
  <c r="N101" i="2"/>
  <c r="N97" i="2"/>
  <c r="D69" i="2"/>
  <c r="D56" i="2"/>
  <c r="D55" i="2"/>
  <c r="D67" i="2"/>
  <c r="K96" i="2" s="1"/>
  <c r="D54" i="2"/>
  <c r="D41" i="2"/>
  <c r="D27" i="2"/>
  <c r="D28" i="2"/>
  <c r="K93" i="2" s="1"/>
  <c r="D14" i="2"/>
  <c r="K92" i="2" s="1"/>
  <c r="D15" i="2"/>
  <c r="D40" i="2"/>
  <c r="D30" i="2"/>
  <c r="D42" i="2"/>
  <c r="D17" i="2"/>
  <c r="D43" i="2"/>
  <c r="D29" i="2"/>
  <c r="K95" i="2" s="1"/>
  <c r="G47" i="1"/>
  <c r="I47" i="1" s="1"/>
  <c r="G46" i="1"/>
  <c r="I46" i="1" s="1"/>
  <c r="G48" i="1"/>
  <c r="I48" i="1" s="1"/>
  <c r="G49" i="1"/>
  <c r="I49" i="1" s="1"/>
  <c r="G12" i="1"/>
  <c r="I12" i="1" s="1"/>
  <c r="G11" i="1"/>
  <c r="I11" i="1" s="1"/>
  <c r="G27" i="1"/>
  <c r="I27" i="1" s="1"/>
  <c r="G45" i="1"/>
  <c r="I45" i="1" s="1"/>
  <c r="G38" i="1"/>
  <c r="I38" i="1" s="1"/>
  <c r="I37" i="1"/>
  <c r="G36" i="1"/>
  <c r="I36" i="1" s="1"/>
  <c r="G35" i="1"/>
  <c r="G34" i="1"/>
  <c r="H35" i="1"/>
  <c r="H34" i="1"/>
  <c r="G28" i="1"/>
  <c r="I28" i="1" s="1"/>
  <c r="G23" i="1"/>
  <c r="I23" i="1" s="1"/>
  <c r="G26" i="1"/>
  <c r="I26" i="1" s="1"/>
  <c r="G22" i="1"/>
  <c r="I22" i="1" s="1"/>
  <c r="I18" i="1"/>
  <c r="G4" i="1"/>
  <c r="I4" i="1" s="1"/>
  <c r="G5" i="1"/>
  <c r="I5" i="1" s="1"/>
  <c r="G6" i="1"/>
  <c r="I6" i="1" s="1"/>
  <c r="G7" i="1"/>
  <c r="G8" i="1"/>
  <c r="G9" i="1"/>
  <c r="G10" i="1"/>
  <c r="G14" i="1"/>
  <c r="G15" i="1"/>
  <c r="G16" i="1"/>
  <c r="G17" i="1"/>
  <c r="G3" i="1"/>
  <c r="I3" i="1" s="1"/>
  <c r="I53" i="1" l="1"/>
  <c r="I34" i="1"/>
  <c r="I35" i="1"/>
  <c r="I19" i="1"/>
  <c r="I30" i="1" s="1"/>
  <c r="I40" i="1" l="1"/>
</calcChain>
</file>

<file path=xl/sharedStrings.xml><?xml version="1.0" encoding="utf-8"?>
<sst xmlns="http://schemas.openxmlformats.org/spreadsheetml/2006/main" count="358" uniqueCount="103">
  <si>
    <t>MAIN COURANTE</t>
  </si>
  <si>
    <t>GEDIBOIS</t>
  </si>
  <si>
    <t>DOUGLAS</t>
  </si>
  <si>
    <t>50x150</t>
  </si>
  <si>
    <t>LALLIARD</t>
  </si>
  <si>
    <t>MELEZE</t>
  </si>
  <si>
    <t>Code</t>
  </si>
  <si>
    <t>Piéce</t>
  </si>
  <si>
    <t>€HT/ml</t>
  </si>
  <si>
    <t>Nombre pièces</t>
  </si>
  <si>
    <t>POTEAUX</t>
  </si>
  <si>
    <t>90x90</t>
  </si>
  <si>
    <t>DOUGLAS Raboté</t>
  </si>
  <si>
    <t>45x95</t>
  </si>
  <si>
    <t>PALINES</t>
  </si>
  <si>
    <t xml:space="preserve">DOUGLAS </t>
  </si>
  <si>
    <t>27x150</t>
  </si>
  <si>
    <t>CADRES</t>
  </si>
  <si>
    <t>6 palines par planche</t>
  </si>
  <si>
    <t>BARRES VERTI</t>
  </si>
  <si>
    <t>Bas 4 Cadres + 1 retour 1,2m</t>
  </si>
  <si>
    <t>Haut 3 Cadres + 2 retours 1m</t>
  </si>
  <si>
    <t>Bas = 8+2+2+1=13</t>
  </si>
  <si>
    <t>Haut = 6+2+4+2=14</t>
  </si>
  <si>
    <t>€TTC/pièce</t>
  </si>
  <si>
    <t>Total TTC</t>
  </si>
  <si>
    <t>38x200</t>
  </si>
  <si>
    <t>0,65m =&gt; 6 par lame si 27x150, 12 si 38x200</t>
  </si>
  <si>
    <t>E-BRICO</t>
  </si>
  <si>
    <t>26x140</t>
  </si>
  <si>
    <t>haut : 7,2+1,2</t>
  </si>
  <si>
    <t>bas=5+2x1</t>
  </si>
  <si>
    <t>(5+2,2)+1,2</t>
  </si>
  <si>
    <t>(2,8+2,2)</t>
  </si>
  <si>
    <t>Bas : 6</t>
  </si>
  <si>
    <t>Haut : 6</t>
  </si>
  <si>
    <t>RIVES</t>
  </si>
  <si>
    <t>RIVE HAUTE</t>
  </si>
  <si>
    <t>RIVE BASSE</t>
  </si>
  <si>
    <t>5 palines par planche</t>
  </si>
  <si>
    <t>8x(4+3)+5x(2+1)=71</t>
  </si>
  <si>
    <t>71/5=</t>
  </si>
  <si>
    <t>50X150</t>
  </si>
  <si>
    <t>Idéal 27x180</t>
  </si>
  <si>
    <t>Idem haut + 1morceau plus épais L total (5+4)</t>
  </si>
  <si>
    <t>27*150</t>
  </si>
  <si>
    <t>27x200</t>
  </si>
  <si>
    <t>Cadres</t>
  </si>
  <si>
    <t>Cadre 1</t>
  </si>
  <si>
    <t>Cadre 2</t>
  </si>
  <si>
    <t>Barre haute</t>
  </si>
  <si>
    <t>Barre basse</t>
  </si>
  <si>
    <t>B1(45x95)</t>
  </si>
  <si>
    <t>Barre gauche</t>
  </si>
  <si>
    <t>Barre droite</t>
  </si>
  <si>
    <t>B2(45x95)</t>
  </si>
  <si>
    <t>B3(45x95)</t>
  </si>
  <si>
    <t>B4(45x95)</t>
  </si>
  <si>
    <t>B5(45x95)</t>
  </si>
  <si>
    <t>B6(45x95)</t>
  </si>
  <si>
    <t>B7(45x95)</t>
  </si>
  <si>
    <t>B8(45x95)</t>
  </si>
  <si>
    <t>B9(45x95)</t>
  </si>
  <si>
    <t>B10(45x95)</t>
  </si>
  <si>
    <t>Cadre 3</t>
  </si>
  <si>
    <t>Cadre 4</t>
  </si>
  <si>
    <t>Cadre retour</t>
  </si>
  <si>
    <t>BAS</t>
  </si>
  <si>
    <t>Paline  1</t>
  </si>
  <si>
    <t>Paline  2</t>
  </si>
  <si>
    <t>Paline  3</t>
  </si>
  <si>
    <t>Paline  4</t>
  </si>
  <si>
    <t>Paline  5</t>
  </si>
  <si>
    <t>Paline  6</t>
  </si>
  <si>
    <t>Paline  7</t>
  </si>
  <si>
    <t>Paline  8</t>
  </si>
  <si>
    <t>Paline  9</t>
  </si>
  <si>
    <t>Cadre Façade</t>
  </si>
  <si>
    <t>Barre verticale</t>
  </si>
  <si>
    <t>Barre horizontale</t>
  </si>
  <si>
    <t>Cadre Retour</t>
  </si>
  <si>
    <t>P1(140x26)</t>
  </si>
  <si>
    <t>P2(140x26)</t>
  </si>
  <si>
    <t>P3(140x26)</t>
  </si>
  <si>
    <t>P4(140x26)</t>
  </si>
  <si>
    <t>P5(140x26)</t>
  </si>
  <si>
    <t>P6(140x26)</t>
  </si>
  <si>
    <t>P7(140x26)</t>
  </si>
  <si>
    <t>P8(140x26)</t>
  </si>
  <si>
    <t>P9(140x26)</t>
  </si>
  <si>
    <t>P10(140x26)</t>
  </si>
  <si>
    <t>P11(140x26)</t>
  </si>
  <si>
    <t>P12(140x26)</t>
  </si>
  <si>
    <t>P13(140x26)</t>
  </si>
  <si>
    <t>P14(140x26)</t>
  </si>
  <si>
    <t>P15(140x26)</t>
  </si>
  <si>
    <t>HAUT</t>
  </si>
  <si>
    <t>PALINE</t>
  </si>
  <si>
    <t>Haut/bas</t>
  </si>
  <si>
    <t>Nombre de palines</t>
  </si>
  <si>
    <t>Espacement</t>
  </si>
  <si>
    <t>Retour D</t>
  </si>
  <si>
    <t>Retour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</si>
</sst>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G32" sqref="G32"/>
    </sheetView>
  </sheetViews>
  <sheetFormatPr baseColWidth="10" defaultRowHeight="15" x14ac:dyDescent="0.25"/>
  <cols>
    <col min="1" max="1" width="22.140625" customWidth="1"/>
    <col min="2" max="2" width="21.28515625" customWidth="1"/>
    <col min="9" max="9" width="11.42578125" style="8"/>
    <col min="11" max="11" width="14" customWidth="1"/>
  </cols>
  <sheetData>
    <row r="1" spans="1:17" s="1" customFormat="1" ht="30" x14ac:dyDescent="0.25">
      <c r="D1" s="1" t="s">
        <v>6</v>
      </c>
      <c r="E1" s="1" t="s">
        <v>7</v>
      </c>
      <c r="F1" s="1" t="s">
        <v>8</v>
      </c>
      <c r="G1" s="1" t="s">
        <v>24</v>
      </c>
      <c r="H1" s="2" t="s">
        <v>9</v>
      </c>
      <c r="I1" s="7" t="s">
        <v>25</v>
      </c>
    </row>
    <row r="2" spans="1:17" x14ac:dyDescent="0.25">
      <c r="A2" t="s">
        <v>0</v>
      </c>
    </row>
    <row r="3" spans="1:17" x14ac:dyDescent="0.25">
      <c r="A3" t="s">
        <v>1</v>
      </c>
      <c r="B3" t="s">
        <v>2</v>
      </c>
      <c r="C3" t="s">
        <v>3</v>
      </c>
      <c r="D3">
        <v>66512850</v>
      </c>
      <c r="E3">
        <v>5</v>
      </c>
      <c r="F3">
        <v>2.92</v>
      </c>
      <c r="G3">
        <f>1.2*E3*F3</f>
        <v>17.52</v>
      </c>
      <c r="H3">
        <v>4</v>
      </c>
      <c r="I3" s="8">
        <f>H3*G3</f>
        <v>70.08</v>
      </c>
      <c r="K3" t="s">
        <v>30</v>
      </c>
      <c r="L3" t="s">
        <v>32</v>
      </c>
      <c r="M3" t="s">
        <v>31</v>
      </c>
      <c r="N3" t="s">
        <v>33</v>
      </c>
    </row>
    <row r="4" spans="1:17" x14ac:dyDescent="0.25">
      <c r="G4">
        <f t="shared" ref="G4:G17" si="0">1.2*E4*F4</f>
        <v>0</v>
      </c>
      <c r="I4" s="8">
        <f>H4*G4</f>
        <v>0</v>
      </c>
    </row>
    <row r="5" spans="1:17" x14ac:dyDescent="0.25">
      <c r="A5" t="s">
        <v>10</v>
      </c>
      <c r="G5">
        <f t="shared" si="0"/>
        <v>0</v>
      </c>
      <c r="I5" s="8">
        <f>H5*G5</f>
        <v>0</v>
      </c>
      <c r="K5" t="s">
        <v>34</v>
      </c>
      <c r="L5" t="s">
        <v>35</v>
      </c>
    </row>
    <row r="6" spans="1:17" x14ac:dyDescent="0.25">
      <c r="A6" t="s">
        <v>1</v>
      </c>
      <c r="B6" t="s">
        <v>12</v>
      </c>
      <c r="C6" t="s">
        <v>11</v>
      </c>
      <c r="D6">
        <v>80118140</v>
      </c>
      <c r="E6">
        <v>4</v>
      </c>
      <c r="F6">
        <v>3</v>
      </c>
      <c r="G6">
        <f t="shared" si="0"/>
        <v>14.399999999999999</v>
      </c>
      <c r="H6">
        <v>3</v>
      </c>
      <c r="I6" s="8">
        <f>H6*G6</f>
        <v>43.199999999999996</v>
      </c>
    </row>
    <row r="7" spans="1:17" x14ac:dyDescent="0.25">
      <c r="A7" t="s">
        <v>4</v>
      </c>
      <c r="B7" t="s">
        <v>5</v>
      </c>
      <c r="G7">
        <f t="shared" si="0"/>
        <v>0</v>
      </c>
    </row>
    <row r="8" spans="1:17" x14ac:dyDescent="0.25">
      <c r="G8">
        <f t="shared" si="0"/>
        <v>0</v>
      </c>
    </row>
    <row r="9" spans="1:17" x14ac:dyDescent="0.25">
      <c r="A9" t="s">
        <v>17</v>
      </c>
      <c r="G9">
        <f t="shared" si="0"/>
        <v>0</v>
      </c>
      <c r="K9" t="s">
        <v>20</v>
      </c>
      <c r="N9" t="s">
        <v>21</v>
      </c>
    </row>
    <row r="10" spans="1:17" x14ac:dyDescent="0.25">
      <c r="A10" t="s">
        <v>19</v>
      </c>
      <c r="G10">
        <f t="shared" si="0"/>
        <v>0</v>
      </c>
      <c r="K10" t="s">
        <v>27</v>
      </c>
      <c r="O10" t="s">
        <v>22</v>
      </c>
      <c r="Q10" t="s">
        <v>23</v>
      </c>
    </row>
    <row r="11" spans="1:17" x14ac:dyDescent="0.25">
      <c r="A11" t="s">
        <v>1</v>
      </c>
      <c r="B11" t="s">
        <v>15</v>
      </c>
      <c r="C11" s="4" t="s">
        <v>13</v>
      </c>
      <c r="D11">
        <v>80119350</v>
      </c>
      <c r="E11">
        <v>5</v>
      </c>
      <c r="F11">
        <v>2</v>
      </c>
      <c r="G11">
        <f>1.2*E11*F11</f>
        <v>12</v>
      </c>
      <c r="H11">
        <v>6</v>
      </c>
      <c r="I11" s="8">
        <f>H11*G11</f>
        <v>72</v>
      </c>
    </row>
    <row r="12" spans="1:17" x14ac:dyDescent="0.25">
      <c r="A12" t="s">
        <v>1</v>
      </c>
      <c r="B12" t="s">
        <v>15</v>
      </c>
      <c r="C12" s="4" t="s">
        <v>13</v>
      </c>
      <c r="D12">
        <v>80119350</v>
      </c>
      <c r="E12">
        <v>4</v>
      </c>
      <c r="F12">
        <v>2</v>
      </c>
      <c r="G12">
        <f>1.2*E12*F12</f>
        <v>9.6</v>
      </c>
      <c r="H12">
        <v>4</v>
      </c>
      <c r="I12" s="8">
        <f>H12*G12</f>
        <v>38.4</v>
      </c>
    </row>
    <row r="14" spans="1:17" x14ac:dyDescent="0.25">
      <c r="G14">
        <f t="shared" si="0"/>
        <v>0</v>
      </c>
    </row>
    <row r="15" spans="1:17" x14ac:dyDescent="0.25">
      <c r="G15">
        <f t="shared" si="0"/>
        <v>0</v>
      </c>
    </row>
    <row r="16" spans="1:17" x14ac:dyDescent="0.25">
      <c r="A16" t="s">
        <v>14</v>
      </c>
      <c r="G16">
        <f t="shared" si="0"/>
        <v>0</v>
      </c>
    </row>
    <row r="17" spans="1:13" x14ac:dyDescent="0.25">
      <c r="A17" t="s">
        <v>1</v>
      </c>
      <c r="B17" t="s">
        <v>15</v>
      </c>
      <c r="C17" t="s">
        <v>16</v>
      </c>
      <c r="D17">
        <v>80216140</v>
      </c>
      <c r="E17">
        <v>4</v>
      </c>
      <c r="F17">
        <v>1.67</v>
      </c>
      <c r="G17">
        <f t="shared" si="0"/>
        <v>8.016</v>
      </c>
      <c r="H17">
        <v>12</v>
      </c>
      <c r="K17" t="s">
        <v>18</v>
      </c>
      <c r="M17" t="s">
        <v>40</v>
      </c>
    </row>
    <row r="18" spans="1:13" x14ac:dyDescent="0.25">
      <c r="A18" t="s">
        <v>28</v>
      </c>
      <c r="B18" t="s">
        <v>2</v>
      </c>
      <c r="C18" s="5" t="s">
        <v>29</v>
      </c>
      <c r="E18">
        <v>3</v>
      </c>
      <c r="G18">
        <v>9.0299999999999994</v>
      </c>
      <c r="H18">
        <v>15</v>
      </c>
      <c r="I18" s="8">
        <f>H18*G18</f>
        <v>135.44999999999999</v>
      </c>
      <c r="K18" t="s">
        <v>39</v>
      </c>
      <c r="M18" t="s">
        <v>41</v>
      </c>
    </row>
    <row r="19" spans="1:13" x14ac:dyDescent="0.25">
      <c r="I19" s="8">
        <f>SUM(I3:I18)</f>
        <v>359.13</v>
      </c>
    </row>
    <row r="21" spans="1:13" x14ac:dyDescent="0.25">
      <c r="A21" t="s">
        <v>37</v>
      </c>
    </row>
    <row r="22" spans="1:13" x14ac:dyDescent="0.25">
      <c r="A22" t="s">
        <v>1</v>
      </c>
      <c r="B22" t="s">
        <v>2</v>
      </c>
      <c r="C22" s="3" t="s">
        <v>46</v>
      </c>
      <c r="D22">
        <v>80208540</v>
      </c>
      <c r="E22">
        <v>5</v>
      </c>
      <c r="F22">
        <v>2.83</v>
      </c>
      <c r="G22">
        <f>1.2*E22*F22</f>
        <v>16.98</v>
      </c>
      <c r="H22">
        <v>1</v>
      </c>
      <c r="I22" s="8">
        <f>H22*G22</f>
        <v>16.98</v>
      </c>
      <c r="K22" t="s">
        <v>43</v>
      </c>
    </row>
    <row r="23" spans="1:13" x14ac:dyDescent="0.25">
      <c r="A23" t="s">
        <v>1</v>
      </c>
      <c r="B23" t="s">
        <v>2</v>
      </c>
      <c r="C23" s="3" t="s">
        <v>26</v>
      </c>
      <c r="D23">
        <v>80208540</v>
      </c>
      <c r="E23">
        <v>4</v>
      </c>
      <c r="F23">
        <v>2.83</v>
      </c>
      <c r="G23">
        <f>1.2*E23*F23</f>
        <v>13.584</v>
      </c>
      <c r="H23">
        <v>0.4</v>
      </c>
      <c r="I23" s="8">
        <f>H23*G23</f>
        <v>5.4336000000000002</v>
      </c>
    </row>
    <row r="25" spans="1:13" x14ac:dyDescent="0.25">
      <c r="A25" t="s">
        <v>38</v>
      </c>
    </row>
    <row r="26" spans="1:13" x14ac:dyDescent="0.25">
      <c r="A26" t="s">
        <v>1</v>
      </c>
      <c r="B26" t="s">
        <v>2</v>
      </c>
      <c r="C26" s="6" t="s">
        <v>26</v>
      </c>
      <c r="D26">
        <v>80208540</v>
      </c>
      <c r="E26">
        <v>5</v>
      </c>
      <c r="F26">
        <v>2.83</v>
      </c>
      <c r="G26">
        <f>1.2*E26*F26</f>
        <v>16.98</v>
      </c>
      <c r="H26">
        <v>2</v>
      </c>
      <c r="I26" s="8">
        <f>H26*G26</f>
        <v>33.96</v>
      </c>
      <c r="K26" t="s">
        <v>44</v>
      </c>
    </row>
    <row r="27" spans="1:13" x14ac:dyDescent="0.25">
      <c r="A27" t="s">
        <v>1</v>
      </c>
      <c r="B27" t="s">
        <v>2</v>
      </c>
      <c r="C27" s="6" t="s">
        <v>26</v>
      </c>
      <c r="D27">
        <v>80208540</v>
      </c>
      <c r="E27">
        <v>4</v>
      </c>
      <c r="F27">
        <v>2.83</v>
      </c>
      <c r="G27">
        <f>1.2*E27*F27</f>
        <v>13.584</v>
      </c>
      <c r="H27">
        <v>2</v>
      </c>
      <c r="I27" s="8">
        <f>H27*G27</f>
        <v>27.167999999999999</v>
      </c>
      <c r="K27" t="s">
        <v>44</v>
      </c>
    </row>
    <row r="28" spans="1:13" x14ac:dyDescent="0.25">
      <c r="A28" t="s">
        <v>1</v>
      </c>
      <c r="B28" t="s">
        <v>2</v>
      </c>
      <c r="C28" s="3" t="s">
        <v>45</v>
      </c>
      <c r="D28">
        <v>80208540</v>
      </c>
      <c r="E28">
        <v>5</v>
      </c>
      <c r="F28">
        <v>2.83</v>
      </c>
      <c r="G28">
        <f>1.2*E28*F28</f>
        <v>16.98</v>
      </c>
      <c r="H28">
        <v>0.6</v>
      </c>
      <c r="I28" s="8">
        <f>H28*G28</f>
        <v>10.188000000000001</v>
      </c>
    </row>
    <row r="30" spans="1:13" x14ac:dyDescent="0.25">
      <c r="I30" s="8">
        <f>I19+SUM(I22:I28)</f>
        <v>452.8596</v>
      </c>
    </row>
    <row r="33" spans="1:18" x14ac:dyDescent="0.25">
      <c r="B33" t="s">
        <v>2</v>
      </c>
    </row>
    <row r="34" spans="1:18" x14ac:dyDescent="0.25">
      <c r="C34" s="3" t="s">
        <v>26</v>
      </c>
      <c r="D34">
        <v>80208540</v>
      </c>
      <c r="E34">
        <v>4</v>
      </c>
      <c r="F34">
        <v>2.83</v>
      </c>
      <c r="G34">
        <f>1.2*E34*F34</f>
        <v>13.584</v>
      </c>
      <c r="H34">
        <f>3</f>
        <v>3</v>
      </c>
      <c r="I34" s="8">
        <f>H34*G34</f>
        <v>40.751999999999995</v>
      </c>
    </row>
    <row r="35" spans="1:18" x14ac:dyDescent="0.25">
      <c r="C35" s="3" t="s">
        <v>26</v>
      </c>
      <c r="E35">
        <v>5</v>
      </c>
      <c r="F35">
        <v>2.83</v>
      </c>
      <c r="G35">
        <f>1.2*E35*F35</f>
        <v>16.98</v>
      </c>
      <c r="H35">
        <f>1+0.4+0.6+1</f>
        <v>3</v>
      </c>
      <c r="I35" s="8">
        <f>H35*G35</f>
        <v>50.94</v>
      </c>
    </row>
    <row r="36" spans="1:18" x14ac:dyDescent="0.25">
      <c r="C36" s="4" t="s">
        <v>13</v>
      </c>
      <c r="D36">
        <v>80119350</v>
      </c>
      <c r="E36">
        <v>5</v>
      </c>
      <c r="F36">
        <v>2</v>
      </c>
      <c r="G36">
        <f>1.2*E36*F36</f>
        <v>12</v>
      </c>
      <c r="H36">
        <v>6</v>
      </c>
      <c r="I36" s="8">
        <f>H36*G36</f>
        <v>72</v>
      </c>
    </row>
    <row r="37" spans="1:18" x14ac:dyDescent="0.25">
      <c r="C37" s="5" t="s">
        <v>29</v>
      </c>
      <c r="E37">
        <v>3</v>
      </c>
      <c r="G37">
        <v>9.0299999999999994</v>
      </c>
      <c r="H37">
        <v>0</v>
      </c>
      <c r="I37" s="8">
        <f>H37*G37</f>
        <v>0</v>
      </c>
    </row>
    <row r="38" spans="1:18" x14ac:dyDescent="0.25">
      <c r="C38" t="s">
        <v>11</v>
      </c>
      <c r="D38">
        <v>80118140</v>
      </c>
      <c r="E38">
        <v>4</v>
      </c>
      <c r="F38">
        <v>3</v>
      </c>
      <c r="G38">
        <f>1.2*E38*F38</f>
        <v>14.399999999999999</v>
      </c>
      <c r="H38">
        <v>3</v>
      </c>
      <c r="I38" s="8">
        <f>H38*G38</f>
        <v>43.199999999999996</v>
      </c>
    </row>
    <row r="40" spans="1:18" x14ac:dyDescent="0.25">
      <c r="I40" s="8">
        <f>SUM(I34:I38)</f>
        <v>206.892</v>
      </c>
    </row>
    <row r="43" spans="1:18" x14ac:dyDescent="0.25">
      <c r="C43" s="5"/>
    </row>
    <row r="45" spans="1:18" x14ac:dyDescent="0.25">
      <c r="A45" t="s">
        <v>0</v>
      </c>
      <c r="B45" t="s">
        <v>2</v>
      </c>
      <c r="C45" t="s">
        <v>42</v>
      </c>
      <c r="E45">
        <v>5</v>
      </c>
      <c r="F45">
        <v>2.92</v>
      </c>
      <c r="G45">
        <f>1.2*E45*F45</f>
        <v>17.52</v>
      </c>
      <c r="H45">
        <v>3</v>
      </c>
      <c r="I45" s="8">
        <f>H45*G45</f>
        <v>52.56</v>
      </c>
    </row>
    <row r="46" spans="1:18" x14ac:dyDescent="0.25">
      <c r="A46" t="s">
        <v>10</v>
      </c>
      <c r="C46" t="s">
        <v>11</v>
      </c>
      <c r="E46">
        <v>3</v>
      </c>
      <c r="F46">
        <v>7.75</v>
      </c>
      <c r="G46">
        <f>1.2*E46*F46</f>
        <v>27.9</v>
      </c>
      <c r="H46">
        <v>3</v>
      </c>
      <c r="I46" s="8">
        <f>H46*G46</f>
        <v>83.699999999999989</v>
      </c>
    </row>
    <row r="47" spans="1:18" x14ac:dyDescent="0.25">
      <c r="A47" t="s">
        <v>36</v>
      </c>
      <c r="C47" t="s">
        <v>16</v>
      </c>
      <c r="E47">
        <v>4</v>
      </c>
      <c r="F47">
        <v>1.67</v>
      </c>
      <c r="G47">
        <f>1.2*E47*F47</f>
        <v>8.016</v>
      </c>
      <c r="H47">
        <v>4</v>
      </c>
      <c r="I47" s="8">
        <f>H47*G47</f>
        <v>32.064</v>
      </c>
      <c r="R47" s="8"/>
    </row>
    <row r="48" spans="1:18" x14ac:dyDescent="0.25">
      <c r="C48" t="s">
        <v>13</v>
      </c>
      <c r="E48">
        <v>5</v>
      </c>
      <c r="F48">
        <v>2</v>
      </c>
      <c r="G48">
        <f>1.2*E48*F48</f>
        <v>12</v>
      </c>
      <c r="H48">
        <v>3</v>
      </c>
      <c r="I48" s="8">
        <f>H48*G48</f>
        <v>36</v>
      </c>
    </row>
    <row r="49" spans="1:9" x14ac:dyDescent="0.25">
      <c r="A49" t="s">
        <v>47</v>
      </c>
      <c r="C49" t="s">
        <v>13</v>
      </c>
      <c r="E49">
        <v>5</v>
      </c>
      <c r="F49">
        <v>2</v>
      </c>
      <c r="G49">
        <f>1.2*E49*F49</f>
        <v>12</v>
      </c>
      <c r="H49">
        <v>7</v>
      </c>
      <c r="I49" s="8">
        <f>H49*G49</f>
        <v>84</v>
      </c>
    </row>
    <row r="53" spans="1:9" x14ac:dyDescent="0.25">
      <c r="I53" s="8">
        <f>SUM(I45:I52)</f>
        <v>288.32399999999996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6.28515625" customWidth="1"/>
    <col min="2" max="2" width="12.85546875" customWidth="1"/>
    <col min="3" max="3" width="17" customWidth="1"/>
    <col min="4" max="4" width="7.42578125" customWidth="1"/>
    <col min="5" max="5" width="12.140625" style="9" customWidth="1"/>
    <col min="6" max="6" width="19.42578125" customWidth="1"/>
    <col min="9" max="9" width="7.85546875" customWidth="1"/>
    <col min="10" max="10" width="7" customWidth="1"/>
  </cols>
  <sheetData>
    <row r="1" spans="1:8" x14ac:dyDescent="0.25">
      <c r="A1" t="s">
        <v>67</v>
      </c>
    </row>
    <row r="2" spans="1:8" x14ac:dyDescent="0.25">
      <c r="B2" t="s">
        <v>77</v>
      </c>
      <c r="C2" t="s">
        <v>79</v>
      </c>
      <c r="D2">
        <f>((7018-190-100)/4)-86</f>
        <v>1596</v>
      </c>
      <c r="F2" t="s">
        <v>99</v>
      </c>
      <c r="G2" s="10">
        <v>8</v>
      </c>
      <c r="H2">
        <v>9</v>
      </c>
    </row>
    <row r="3" spans="1:8" x14ac:dyDescent="0.25">
      <c r="C3" t="s">
        <v>78</v>
      </c>
      <c r="D3">
        <f>570+(2*45)-(2*15)</f>
        <v>630</v>
      </c>
      <c r="F3" t="s">
        <v>100</v>
      </c>
      <c r="G3" s="10">
        <f>($D2-(2*45)-(140*G2))/(G2+1)</f>
        <v>42.888888888888886</v>
      </c>
      <c r="H3">
        <f>($D2-(2*45)-(140*H2))/(H2+1)</f>
        <v>24.6</v>
      </c>
    </row>
    <row r="4" spans="1:8" x14ac:dyDescent="0.25">
      <c r="B4" t="s">
        <v>80</v>
      </c>
      <c r="C4" t="s">
        <v>78</v>
      </c>
      <c r="D4">
        <f>570+(2*45)-(2*15)</f>
        <v>630</v>
      </c>
      <c r="F4" t="s">
        <v>99</v>
      </c>
      <c r="G4" s="10">
        <v>4</v>
      </c>
      <c r="H4">
        <v>5</v>
      </c>
    </row>
    <row r="5" spans="1:8" x14ac:dyDescent="0.25">
      <c r="C5" t="s">
        <v>79</v>
      </c>
      <c r="D5">
        <f>1110-190-(86/2)-45</f>
        <v>832</v>
      </c>
      <c r="F5" t="s">
        <v>100</v>
      </c>
      <c r="G5" s="10">
        <f>($D5-(2*45)-(140*G4))/(G4+1)</f>
        <v>36.4</v>
      </c>
      <c r="H5">
        <f>($D5-(2*45)-(140*H4))/(H4+1)</f>
        <v>7</v>
      </c>
    </row>
    <row r="6" spans="1:8" x14ac:dyDescent="0.25">
      <c r="A6" t="s">
        <v>96</v>
      </c>
    </row>
    <row r="7" spans="1:8" x14ac:dyDescent="0.25">
      <c r="B7" t="s">
        <v>77</v>
      </c>
      <c r="C7" t="s">
        <v>79</v>
      </c>
      <c r="D7">
        <f>((4790-190-190)/3)-86</f>
        <v>1384</v>
      </c>
      <c r="F7" t="s">
        <v>99</v>
      </c>
      <c r="G7" s="10">
        <v>7</v>
      </c>
      <c r="H7">
        <v>8</v>
      </c>
    </row>
    <row r="8" spans="1:8" x14ac:dyDescent="0.25">
      <c r="C8" t="s">
        <v>78</v>
      </c>
      <c r="D8">
        <f>570+(2*45)-(2*15)</f>
        <v>630</v>
      </c>
      <c r="F8" t="s">
        <v>100</v>
      </c>
      <c r="G8" s="10">
        <f>($D7-(2*45)-(140*G7))/(G7+1)</f>
        <v>39.25</v>
      </c>
      <c r="H8">
        <f>($D7-(2*45)-(140*H7))/(H7+1)</f>
        <v>19.333333333333332</v>
      </c>
    </row>
    <row r="9" spans="1:8" x14ac:dyDescent="0.25">
      <c r="B9" t="s">
        <v>80</v>
      </c>
      <c r="C9" t="s">
        <v>78</v>
      </c>
      <c r="D9">
        <f>570+(2*45)-(2*15)</f>
        <v>630</v>
      </c>
      <c r="F9" t="s">
        <v>99</v>
      </c>
      <c r="G9" s="10">
        <v>3</v>
      </c>
      <c r="H9">
        <v>4</v>
      </c>
    </row>
    <row r="10" spans="1:8" x14ac:dyDescent="0.25">
      <c r="C10" t="s">
        <v>79</v>
      </c>
      <c r="D10">
        <f>1010-190-(86/2)-45-45</f>
        <v>687</v>
      </c>
      <c r="F10" t="s">
        <v>100</v>
      </c>
      <c r="G10" s="10">
        <f>($D10-(2*45)-(140*G9))/(G9+1)</f>
        <v>44.25</v>
      </c>
      <c r="H10">
        <f>($D10-(2*45)-(140*H9))/(H9+1)</f>
        <v>7.4</v>
      </c>
    </row>
    <row r="12" spans="1:8" ht="14.25" customHeight="1" x14ac:dyDescent="0.25">
      <c r="A12" t="s">
        <v>97</v>
      </c>
      <c r="C12" t="s">
        <v>98</v>
      </c>
      <c r="D12">
        <f>570+(2*15)</f>
        <v>600</v>
      </c>
    </row>
    <row r="14" spans="1:8" x14ac:dyDescent="0.25">
      <c r="A14" s="10" t="s">
        <v>67</v>
      </c>
      <c r="B14" t="s">
        <v>48</v>
      </c>
      <c r="C14" t="s">
        <v>50</v>
      </c>
      <c r="D14">
        <f>$D$2</f>
        <v>1596</v>
      </c>
      <c r="E14" s="9" t="s">
        <v>52</v>
      </c>
    </row>
    <row r="15" spans="1:8" x14ac:dyDescent="0.25">
      <c r="C15" t="s">
        <v>51</v>
      </c>
      <c r="D15">
        <f>$D$2</f>
        <v>1596</v>
      </c>
      <c r="E15" s="9" t="s">
        <v>52</v>
      </c>
    </row>
    <row r="16" spans="1:8" x14ac:dyDescent="0.25">
      <c r="C16" t="s">
        <v>53</v>
      </c>
      <c r="D16">
        <f>$D$3</f>
        <v>630</v>
      </c>
      <c r="E16" s="9" t="s">
        <v>56</v>
      </c>
    </row>
    <row r="17" spans="2:5" x14ac:dyDescent="0.25">
      <c r="C17" t="s">
        <v>54</v>
      </c>
      <c r="D17">
        <f>$D$3</f>
        <v>630</v>
      </c>
      <c r="E17" s="9" t="s">
        <v>56</v>
      </c>
    </row>
    <row r="18" spans="2:5" x14ac:dyDescent="0.25">
      <c r="C18" t="s">
        <v>68</v>
      </c>
      <c r="D18">
        <v>600</v>
      </c>
      <c r="E18" s="9" t="s">
        <v>81</v>
      </c>
    </row>
    <row r="19" spans="2:5" x14ac:dyDescent="0.25">
      <c r="C19" t="s">
        <v>69</v>
      </c>
      <c r="D19">
        <v>600</v>
      </c>
      <c r="E19" s="9" t="s">
        <v>81</v>
      </c>
    </row>
    <row r="20" spans="2:5" x14ac:dyDescent="0.25">
      <c r="C20" t="s">
        <v>70</v>
      </c>
      <c r="D20">
        <v>600</v>
      </c>
      <c r="E20" s="9" t="s">
        <v>81</v>
      </c>
    </row>
    <row r="21" spans="2:5" x14ac:dyDescent="0.25">
      <c r="C21" t="s">
        <v>71</v>
      </c>
      <c r="D21">
        <v>600</v>
      </c>
      <c r="E21" s="9" t="s">
        <v>81</v>
      </c>
    </row>
    <row r="22" spans="2:5" x14ac:dyDescent="0.25">
      <c r="C22" t="s">
        <v>72</v>
      </c>
      <c r="D22">
        <v>600</v>
      </c>
      <c r="E22" s="9" t="s">
        <v>81</v>
      </c>
    </row>
    <row r="23" spans="2:5" x14ac:dyDescent="0.25">
      <c r="C23" t="s">
        <v>73</v>
      </c>
      <c r="D23">
        <v>600</v>
      </c>
      <c r="E23" s="9" t="s">
        <v>82</v>
      </c>
    </row>
    <row r="24" spans="2:5" x14ac:dyDescent="0.25">
      <c r="C24" t="s">
        <v>74</v>
      </c>
      <c r="D24">
        <v>600</v>
      </c>
      <c r="E24" s="9" t="s">
        <v>82</v>
      </c>
    </row>
    <row r="25" spans="2:5" x14ac:dyDescent="0.25">
      <c r="C25" t="s">
        <v>75</v>
      </c>
      <c r="D25">
        <v>600</v>
      </c>
      <c r="E25" s="9" t="s">
        <v>82</v>
      </c>
    </row>
    <row r="26" spans="2:5" x14ac:dyDescent="0.25">
      <c r="C26" t="s">
        <v>76</v>
      </c>
      <c r="D26">
        <v>600</v>
      </c>
    </row>
    <row r="27" spans="2:5" x14ac:dyDescent="0.25">
      <c r="B27" t="s">
        <v>49</v>
      </c>
      <c r="C27" t="s">
        <v>50</v>
      </c>
      <c r="D27">
        <f>$D$2</f>
        <v>1596</v>
      </c>
      <c r="E27" s="9" t="s">
        <v>52</v>
      </c>
    </row>
    <row r="28" spans="2:5" x14ac:dyDescent="0.25">
      <c r="C28" t="s">
        <v>51</v>
      </c>
      <c r="D28">
        <f>$D$2</f>
        <v>1596</v>
      </c>
      <c r="E28" s="9" t="s">
        <v>55</v>
      </c>
    </row>
    <row r="29" spans="2:5" x14ac:dyDescent="0.25">
      <c r="C29" t="s">
        <v>53</v>
      </c>
      <c r="D29">
        <f>$D$3</f>
        <v>630</v>
      </c>
      <c r="E29" s="9" t="s">
        <v>57</v>
      </c>
    </row>
    <row r="30" spans="2:5" x14ac:dyDescent="0.25">
      <c r="C30" t="s">
        <v>54</v>
      </c>
      <c r="D30">
        <f>$D$3</f>
        <v>630</v>
      </c>
      <c r="E30" s="9" t="s">
        <v>57</v>
      </c>
    </row>
    <row r="31" spans="2:5" x14ac:dyDescent="0.25">
      <c r="C31" t="s">
        <v>68</v>
      </c>
      <c r="D31">
        <v>600</v>
      </c>
      <c r="E31" s="9" t="s">
        <v>82</v>
      </c>
    </row>
    <row r="32" spans="2:5" x14ac:dyDescent="0.25">
      <c r="C32" t="s">
        <v>69</v>
      </c>
      <c r="D32">
        <v>600</v>
      </c>
      <c r="E32" s="9" t="s">
        <v>82</v>
      </c>
    </row>
    <row r="33" spans="2:7" x14ac:dyDescent="0.25">
      <c r="C33" t="s">
        <v>70</v>
      </c>
      <c r="D33">
        <v>600</v>
      </c>
      <c r="E33" s="9" t="s">
        <v>83</v>
      </c>
    </row>
    <row r="34" spans="2:7" x14ac:dyDescent="0.25">
      <c r="C34" t="s">
        <v>71</v>
      </c>
      <c r="D34">
        <v>600</v>
      </c>
      <c r="E34" s="9" t="s">
        <v>83</v>
      </c>
    </row>
    <row r="35" spans="2:7" x14ac:dyDescent="0.25">
      <c r="C35" t="s">
        <v>72</v>
      </c>
      <c r="D35">
        <v>600</v>
      </c>
      <c r="E35" s="9" t="s">
        <v>83</v>
      </c>
    </row>
    <row r="36" spans="2:7" x14ac:dyDescent="0.25">
      <c r="C36" t="s">
        <v>73</v>
      </c>
      <c r="D36">
        <v>600</v>
      </c>
      <c r="E36" s="9" t="s">
        <v>83</v>
      </c>
    </row>
    <row r="37" spans="2:7" x14ac:dyDescent="0.25">
      <c r="C37" t="s">
        <v>74</v>
      </c>
      <c r="D37">
        <v>600</v>
      </c>
      <c r="E37" s="9" t="s">
        <v>83</v>
      </c>
    </row>
    <row r="38" spans="2:7" x14ac:dyDescent="0.25">
      <c r="C38" t="s">
        <v>75</v>
      </c>
      <c r="D38">
        <v>600</v>
      </c>
      <c r="E38" s="9" t="s">
        <v>84</v>
      </c>
    </row>
    <row r="39" spans="2:7" x14ac:dyDescent="0.25">
      <c r="C39" t="s">
        <v>76</v>
      </c>
      <c r="D39">
        <v>600</v>
      </c>
    </row>
    <row r="40" spans="2:7" x14ac:dyDescent="0.25">
      <c r="B40" t="s">
        <v>64</v>
      </c>
      <c r="C40" t="s">
        <v>50</v>
      </c>
      <c r="D40">
        <f>$D$2</f>
        <v>1596</v>
      </c>
      <c r="E40" s="9" t="s">
        <v>55</v>
      </c>
    </row>
    <row r="41" spans="2:7" x14ac:dyDescent="0.25">
      <c r="C41" t="s">
        <v>51</v>
      </c>
      <c r="D41">
        <f>$D$2</f>
        <v>1596</v>
      </c>
      <c r="E41" s="9" t="s">
        <v>55</v>
      </c>
    </row>
    <row r="42" spans="2:7" x14ac:dyDescent="0.25">
      <c r="C42" t="s">
        <v>53</v>
      </c>
      <c r="D42">
        <f>$D$3</f>
        <v>630</v>
      </c>
      <c r="E42" s="9" t="s">
        <v>57</v>
      </c>
    </row>
    <row r="43" spans="2:7" x14ac:dyDescent="0.25">
      <c r="C43" t="s">
        <v>54</v>
      </c>
      <c r="D43">
        <f>$D$3</f>
        <v>630</v>
      </c>
      <c r="E43" s="9" t="s">
        <v>57</v>
      </c>
    </row>
    <row r="44" spans="2:7" x14ac:dyDescent="0.25">
      <c r="C44" t="s">
        <v>68</v>
      </c>
      <c r="D44">
        <v>600</v>
      </c>
      <c r="E44" s="9" t="s">
        <v>84</v>
      </c>
    </row>
    <row r="45" spans="2:7" x14ac:dyDescent="0.25">
      <c r="C45" t="s">
        <v>69</v>
      </c>
      <c r="D45">
        <v>600</v>
      </c>
      <c r="E45" s="9" t="s">
        <v>84</v>
      </c>
      <c r="G45" s="9"/>
    </row>
    <row r="46" spans="2:7" x14ac:dyDescent="0.25">
      <c r="C46" t="s">
        <v>70</v>
      </c>
      <c r="D46">
        <v>600</v>
      </c>
      <c r="E46" s="9" t="s">
        <v>84</v>
      </c>
    </row>
    <row r="47" spans="2:7" x14ac:dyDescent="0.25">
      <c r="C47" t="s">
        <v>71</v>
      </c>
      <c r="D47">
        <v>600</v>
      </c>
      <c r="E47" s="9" t="s">
        <v>84</v>
      </c>
    </row>
    <row r="48" spans="2:7" x14ac:dyDescent="0.25">
      <c r="C48" t="s">
        <v>72</v>
      </c>
      <c r="D48">
        <v>600</v>
      </c>
      <c r="E48" s="9" t="s">
        <v>85</v>
      </c>
    </row>
    <row r="49" spans="2:5" x14ac:dyDescent="0.25">
      <c r="C49" t="s">
        <v>73</v>
      </c>
      <c r="D49">
        <v>600</v>
      </c>
      <c r="E49" s="9" t="s">
        <v>85</v>
      </c>
    </row>
    <row r="50" spans="2:5" x14ac:dyDescent="0.25">
      <c r="C50" t="s">
        <v>74</v>
      </c>
      <c r="D50">
        <v>600</v>
      </c>
      <c r="E50" s="9" t="s">
        <v>85</v>
      </c>
    </row>
    <row r="51" spans="2:5" x14ac:dyDescent="0.25">
      <c r="C51" t="s">
        <v>75</v>
      </c>
      <c r="D51">
        <v>600</v>
      </c>
      <c r="E51" s="9" t="s">
        <v>85</v>
      </c>
    </row>
    <row r="52" spans="2:5" x14ac:dyDescent="0.25">
      <c r="C52" t="s">
        <v>76</v>
      </c>
      <c r="D52">
        <v>600</v>
      </c>
    </row>
    <row r="53" spans="2:5" x14ac:dyDescent="0.25">
      <c r="B53" t="s">
        <v>65</v>
      </c>
      <c r="C53" t="s">
        <v>50</v>
      </c>
      <c r="D53">
        <f>$D$2</f>
        <v>1596</v>
      </c>
      <c r="E53" s="9" t="s">
        <v>56</v>
      </c>
    </row>
    <row r="54" spans="2:5" x14ac:dyDescent="0.25">
      <c r="C54" t="s">
        <v>51</v>
      </c>
      <c r="D54">
        <f>$D$2</f>
        <v>1596</v>
      </c>
      <c r="E54" s="9" t="s">
        <v>56</v>
      </c>
    </row>
    <row r="55" spans="2:5" x14ac:dyDescent="0.25">
      <c r="C55" t="s">
        <v>53</v>
      </c>
      <c r="D55">
        <f>$D$3</f>
        <v>630</v>
      </c>
      <c r="E55" s="9" t="s">
        <v>57</v>
      </c>
    </row>
    <row r="56" spans="2:5" x14ac:dyDescent="0.25">
      <c r="C56" t="s">
        <v>54</v>
      </c>
      <c r="D56">
        <f>$D$3</f>
        <v>630</v>
      </c>
      <c r="E56" s="9" t="s">
        <v>59</v>
      </c>
    </row>
    <row r="57" spans="2:5" x14ac:dyDescent="0.25">
      <c r="C57" t="s">
        <v>68</v>
      </c>
      <c r="D57">
        <v>600</v>
      </c>
      <c r="E57" s="9" t="s">
        <v>85</v>
      </c>
    </row>
    <row r="58" spans="2:5" x14ac:dyDescent="0.25">
      <c r="C58" t="s">
        <v>69</v>
      </c>
      <c r="D58">
        <v>600</v>
      </c>
      <c r="E58" s="9" t="s">
        <v>86</v>
      </c>
    </row>
    <row r="59" spans="2:5" x14ac:dyDescent="0.25">
      <c r="C59" t="s">
        <v>70</v>
      </c>
      <c r="D59">
        <v>600</v>
      </c>
      <c r="E59" s="9" t="s">
        <v>86</v>
      </c>
    </row>
    <row r="60" spans="2:5" x14ac:dyDescent="0.25">
      <c r="C60" t="s">
        <v>71</v>
      </c>
      <c r="D60">
        <v>600</v>
      </c>
      <c r="E60" s="9" t="s">
        <v>86</v>
      </c>
    </row>
    <row r="61" spans="2:5" x14ac:dyDescent="0.25">
      <c r="C61" t="s">
        <v>72</v>
      </c>
      <c r="D61">
        <v>600</v>
      </c>
      <c r="E61" s="9" t="s">
        <v>86</v>
      </c>
    </row>
    <row r="62" spans="2:5" x14ac:dyDescent="0.25">
      <c r="C62" t="s">
        <v>73</v>
      </c>
      <c r="D62">
        <v>600</v>
      </c>
      <c r="E62" s="9" t="s">
        <v>86</v>
      </c>
    </row>
    <row r="63" spans="2:5" x14ac:dyDescent="0.25">
      <c r="C63" t="s">
        <v>74</v>
      </c>
      <c r="D63">
        <v>600</v>
      </c>
      <c r="E63" s="9" t="s">
        <v>87</v>
      </c>
    </row>
    <row r="64" spans="2:5" x14ac:dyDescent="0.25">
      <c r="C64" t="s">
        <v>75</v>
      </c>
      <c r="D64">
        <v>600</v>
      </c>
      <c r="E64" s="9" t="s">
        <v>87</v>
      </c>
    </row>
    <row r="65" spans="1:5" x14ac:dyDescent="0.25">
      <c r="C65" t="s">
        <v>76</v>
      </c>
      <c r="D65">
        <v>600</v>
      </c>
    </row>
    <row r="66" spans="1:5" x14ac:dyDescent="0.25">
      <c r="B66" t="s">
        <v>66</v>
      </c>
      <c r="C66" t="s">
        <v>50</v>
      </c>
      <c r="D66">
        <f>$D$5</f>
        <v>832</v>
      </c>
      <c r="E66" s="9" t="s">
        <v>58</v>
      </c>
    </row>
    <row r="67" spans="1:5" x14ac:dyDescent="0.25">
      <c r="C67" t="s">
        <v>51</v>
      </c>
      <c r="D67">
        <f>$D$5</f>
        <v>832</v>
      </c>
      <c r="E67" s="9" t="s">
        <v>58</v>
      </c>
    </row>
    <row r="68" spans="1:5" x14ac:dyDescent="0.25">
      <c r="C68" t="s">
        <v>53</v>
      </c>
      <c r="D68">
        <f>$D$4</f>
        <v>630</v>
      </c>
      <c r="E68" s="9" t="s">
        <v>58</v>
      </c>
    </row>
    <row r="69" spans="1:5" x14ac:dyDescent="0.25">
      <c r="C69" t="s">
        <v>54</v>
      </c>
      <c r="D69">
        <f>$D$4</f>
        <v>630</v>
      </c>
      <c r="E69" s="9" t="s">
        <v>58</v>
      </c>
    </row>
    <row r="70" spans="1:5" x14ac:dyDescent="0.25">
      <c r="C70" t="s">
        <v>68</v>
      </c>
      <c r="D70">
        <v>600</v>
      </c>
      <c r="E70" s="9" t="s">
        <v>87</v>
      </c>
    </row>
    <row r="71" spans="1:5" x14ac:dyDescent="0.25">
      <c r="C71" t="s">
        <v>69</v>
      </c>
      <c r="D71">
        <v>600</v>
      </c>
      <c r="E71" s="9" t="s">
        <v>87</v>
      </c>
    </row>
    <row r="72" spans="1:5" x14ac:dyDescent="0.25">
      <c r="C72" t="s">
        <v>70</v>
      </c>
      <c r="D72">
        <v>600</v>
      </c>
      <c r="E72" s="9" t="s">
        <v>87</v>
      </c>
    </row>
    <row r="73" spans="1:5" x14ac:dyDescent="0.25">
      <c r="C73" t="s">
        <v>71</v>
      </c>
      <c r="D73">
        <v>600</v>
      </c>
      <c r="E73" s="9" t="s">
        <v>88</v>
      </c>
    </row>
    <row r="75" spans="1:5" x14ac:dyDescent="0.25">
      <c r="A75" s="10" t="s">
        <v>96</v>
      </c>
    </row>
    <row r="76" spans="1:5" x14ac:dyDescent="0.25">
      <c r="B76" t="s">
        <v>48</v>
      </c>
      <c r="C76" t="s">
        <v>50</v>
      </c>
      <c r="D76">
        <f>$D$7</f>
        <v>1384</v>
      </c>
      <c r="E76" s="9" t="s">
        <v>58</v>
      </c>
    </row>
    <row r="77" spans="1:5" x14ac:dyDescent="0.25">
      <c r="C77" t="s">
        <v>51</v>
      </c>
      <c r="D77">
        <f>$D$7</f>
        <v>1384</v>
      </c>
      <c r="E77" s="9" t="s">
        <v>57</v>
      </c>
    </row>
    <row r="78" spans="1:5" x14ac:dyDescent="0.25">
      <c r="C78" t="s">
        <v>53</v>
      </c>
      <c r="D78">
        <f>$D$8</f>
        <v>630</v>
      </c>
      <c r="E78" s="9" t="s">
        <v>58</v>
      </c>
    </row>
    <row r="79" spans="1:5" x14ac:dyDescent="0.25">
      <c r="C79" t="s">
        <v>54</v>
      </c>
      <c r="D79">
        <f t="shared" ref="D79:D87" si="0">$D$8</f>
        <v>630</v>
      </c>
      <c r="E79" s="9" t="s">
        <v>59</v>
      </c>
    </row>
    <row r="80" spans="1:5" x14ac:dyDescent="0.25">
      <c r="C80" t="s">
        <v>68</v>
      </c>
      <c r="D80">
        <f>$D$12</f>
        <v>600</v>
      </c>
      <c r="E80" s="9" t="s">
        <v>93</v>
      </c>
    </row>
    <row r="81" spans="2:14" x14ac:dyDescent="0.25">
      <c r="C81" t="s">
        <v>69</v>
      </c>
      <c r="D81">
        <f t="shared" ref="D81:D87" si="1">$D$12</f>
        <v>600</v>
      </c>
      <c r="E81" s="9" t="s">
        <v>88</v>
      </c>
    </row>
    <row r="82" spans="2:14" x14ac:dyDescent="0.25">
      <c r="C82" t="s">
        <v>70</v>
      </c>
      <c r="D82">
        <f t="shared" si="1"/>
        <v>600</v>
      </c>
      <c r="E82" s="9" t="s">
        <v>88</v>
      </c>
    </row>
    <row r="83" spans="2:14" x14ac:dyDescent="0.25">
      <c r="C83" t="s">
        <v>71</v>
      </c>
      <c r="D83">
        <f t="shared" si="1"/>
        <v>600</v>
      </c>
      <c r="E83" s="9" t="s">
        <v>88</v>
      </c>
    </row>
    <row r="84" spans="2:14" x14ac:dyDescent="0.25">
      <c r="C84" t="s">
        <v>72</v>
      </c>
      <c r="D84">
        <f t="shared" si="1"/>
        <v>600</v>
      </c>
      <c r="E84" s="9" t="s">
        <v>88</v>
      </c>
    </row>
    <row r="85" spans="2:14" x14ac:dyDescent="0.25">
      <c r="C85" t="s">
        <v>73</v>
      </c>
      <c r="D85">
        <f t="shared" si="1"/>
        <v>600</v>
      </c>
      <c r="E85" s="9" t="s">
        <v>89</v>
      </c>
    </row>
    <row r="86" spans="2:14" x14ac:dyDescent="0.25">
      <c r="C86" t="s">
        <v>74</v>
      </c>
      <c r="D86">
        <f t="shared" si="1"/>
        <v>600</v>
      </c>
      <c r="E86" s="9" t="s">
        <v>89</v>
      </c>
    </row>
    <row r="87" spans="2:14" x14ac:dyDescent="0.25">
      <c r="C87" t="s">
        <v>75</v>
      </c>
      <c r="D87">
        <f t="shared" si="1"/>
        <v>600</v>
      </c>
    </row>
    <row r="88" spans="2:14" x14ac:dyDescent="0.25">
      <c r="B88" t="s">
        <v>49</v>
      </c>
      <c r="C88" t="s">
        <v>50</v>
      </c>
      <c r="D88">
        <f>$D$7</f>
        <v>1384</v>
      </c>
      <c r="E88" s="9" t="s">
        <v>59</v>
      </c>
    </row>
    <row r="89" spans="2:14" x14ac:dyDescent="0.25">
      <c r="C89" t="s">
        <v>51</v>
      </c>
      <c r="D89">
        <f>$D$7</f>
        <v>1384</v>
      </c>
      <c r="E89" s="9" t="s">
        <v>59</v>
      </c>
    </row>
    <row r="90" spans="2:14" x14ac:dyDescent="0.25">
      <c r="C90" t="s">
        <v>53</v>
      </c>
      <c r="D90">
        <f>$D$8</f>
        <v>630</v>
      </c>
      <c r="E90" s="9" t="s">
        <v>59</v>
      </c>
    </row>
    <row r="91" spans="2:14" x14ac:dyDescent="0.25">
      <c r="C91" t="s">
        <v>54</v>
      </c>
      <c r="D91">
        <f t="shared" ref="D91:D99" si="2">$D$8</f>
        <v>630</v>
      </c>
      <c r="E91" s="9" t="s">
        <v>60</v>
      </c>
      <c r="M91" s="9"/>
    </row>
    <row r="92" spans="2:14" x14ac:dyDescent="0.25">
      <c r="C92" t="s">
        <v>68</v>
      </c>
      <c r="D92">
        <f t="shared" ref="D92:D99" si="3">$D$12</f>
        <v>600</v>
      </c>
      <c r="E92" s="9" t="s">
        <v>89</v>
      </c>
      <c r="J92" t="s">
        <v>52</v>
      </c>
      <c r="K92">
        <f>5000-SUMIF(E$14:E$130,"="&amp;J92,D$14:D$130)</f>
        <v>212</v>
      </c>
      <c r="M92" t="s">
        <v>81</v>
      </c>
      <c r="N92">
        <f>3000-SUMIF(E$14:E$130,"="&amp;M92,D$14:D$130)</f>
        <v>0</v>
      </c>
    </row>
    <row r="93" spans="2:14" x14ac:dyDescent="0.25">
      <c r="C93" t="s">
        <v>69</v>
      </c>
      <c r="D93">
        <f t="shared" si="3"/>
        <v>600</v>
      </c>
      <c r="E93" s="9" t="s">
        <v>89</v>
      </c>
      <c r="J93" t="s">
        <v>55</v>
      </c>
      <c r="K93">
        <f>5000-SUMIF(E$14:E$130,"="&amp;J93,D$14:D$130)</f>
        <v>212</v>
      </c>
      <c r="M93" t="s">
        <v>82</v>
      </c>
      <c r="N93">
        <f>3000-SUMIF(E$14:E$130,"="&amp;M93,D$14:D$130)</f>
        <v>0</v>
      </c>
    </row>
    <row r="94" spans="2:14" x14ac:dyDescent="0.25">
      <c r="C94" t="s">
        <v>70</v>
      </c>
      <c r="D94">
        <f t="shared" si="3"/>
        <v>600</v>
      </c>
      <c r="E94" s="9" t="s">
        <v>89</v>
      </c>
      <c r="J94" t="s">
        <v>56</v>
      </c>
      <c r="K94">
        <f>5000-SUMIF(E$14:E$130,"="&amp;J94,D$14:D$130)</f>
        <v>548</v>
      </c>
      <c r="M94" t="s">
        <v>83</v>
      </c>
      <c r="N94">
        <f>3000-SUMIF(E$14:E$130,"="&amp;M94,D$14:D$130)</f>
        <v>0</v>
      </c>
    </row>
    <row r="95" spans="2:14" x14ac:dyDescent="0.25">
      <c r="C95" t="s">
        <v>71</v>
      </c>
      <c r="D95">
        <f t="shared" si="3"/>
        <v>600</v>
      </c>
      <c r="E95" s="9" t="s">
        <v>90</v>
      </c>
      <c r="J95" t="s">
        <v>57</v>
      </c>
      <c r="K95">
        <f>5000-SUMIF(E$14:E$130,"="&amp;J95,D$14:D$130)</f>
        <v>466</v>
      </c>
      <c r="M95" t="s">
        <v>84</v>
      </c>
      <c r="N95">
        <f>3000-SUMIF(E$14:E$130,"="&amp;M95,D$14:D$130)</f>
        <v>0</v>
      </c>
    </row>
    <row r="96" spans="2:14" x14ac:dyDescent="0.25">
      <c r="C96" t="s">
        <v>72</v>
      </c>
      <c r="D96">
        <f t="shared" si="3"/>
        <v>600</v>
      </c>
      <c r="E96" s="9" t="s">
        <v>90</v>
      </c>
      <c r="J96" t="s">
        <v>58</v>
      </c>
      <c r="K96">
        <f>5000-SUMIF(E$14:E$130,"="&amp;J96,D$14:D$130)</f>
        <v>62</v>
      </c>
      <c r="M96" t="s">
        <v>85</v>
      </c>
      <c r="N96">
        <f>3000-SUMIF(E$14:E$130,"="&amp;M96,D$14:D$130)</f>
        <v>0</v>
      </c>
    </row>
    <row r="97" spans="2:14" x14ac:dyDescent="0.25">
      <c r="C97" t="s">
        <v>73</v>
      </c>
      <c r="D97">
        <f t="shared" si="3"/>
        <v>600</v>
      </c>
      <c r="E97" s="9" t="s">
        <v>90</v>
      </c>
      <c r="J97" t="s">
        <v>59</v>
      </c>
      <c r="K97">
        <f>5000-SUMIF(E$14:E$130,"="&amp;J97,D$14:D$130)</f>
        <v>342</v>
      </c>
      <c r="M97" t="s">
        <v>86</v>
      </c>
      <c r="N97">
        <f>3000-SUMIF(E$14:E$130,"="&amp;M97,D$14:D$130)</f>
        <v>0</v>
      </c>
    </row>
    <row r="98" spans="2:14" x14ac:dyDescent="0.25">
      <c r="C98" t="s">
        <v>74</v>
      </c>
      <c r="D98">
        <f t="shared" si="3"/>
        <v>600</v>
      </c>
      <c r="E98" s="9" t="s">
        <v>90</v>
      </c>
      <c r="J98" t="s">
        <v>60</v>
      </c>
      <c r="K98">
        <f>5000-SUMIF(E$14:E$130,"="&amp;J98,D$14:D$130)</f>
        <v>342</v>
      </c>
      <c r="M98" t="s">
        <v>87</v>
      </c>
      <c r="N98">
        <f>3000-SUMIF(E$14:E$130,"="&amp;M98,D$14:D$130)</f>
        <v>0</v>
      </c>
    </row>
    <row r="99" spans="2:14" x14ac:dyDescent="0.25">
      <c r="C99" t="s">
        <v>75</v>
      </c>
      <c r="D99">
        <f t="shared" si="3"/>
        <v>600</v>
      </c>
      <c r="J99" t="s">
        <v>61</v>
      </c>
      <c r="K99">
        <f>5000-SUMIF(E$14:E$130,"="&amp;J99,D$14:D$130)</f>
        <v>362</v>
      </c>
      <c r="M99" t="s">
        <v>88</v>
      </c>
      <c r="N99">
        <f>3000-SUMIF(E$14:E$130,"="&amp;M99,D$14:D$130)</f>
        <v>0</v>
      </c>
    </row>
    <row r="100" spans="2:14" x14ac:dyDescent="0.25">
      <c r="B100" t="s">
        <v>64</v>
      </c>
      <c r="C100" t="s">
        <v>50</v>
      </c>
      <c r="D100">
        <f>$D$7</f>
        <v>1384</v>
      </c>
      <c r="E100" s="9" t="s">
        <v>60</v>
      </c>
      <c r="J100" t="s">
        <v>62</v>
      </c>
      <c r="K100">
        <f>5000-SUMIF(E$14:E$130,"="&amp;J100,D$14:D$130)</f>
        <v>4370</v>
      </c>
      <c r="M100" t="s">
        <v>89</v>
      </c>
      <c r="N100">
        <f>3000-SUMIF(E$14:E$130,"="&amp;M100,D$14:D$130)</f>
        <v>0</v>
      </c>
    </row>
    <row r="101" spans="2:14" x14ac:dyDescent="0.25">
      <c r="C101" t="s">
        <v>51</v>
      </c>
      <c r="D101">
        <f>$D$7</f>
        <v>1384</v>
      </c>
      <c r="E101" s="9" t="s">
        <v>60</v>
      </c>
      <c r="J101" t="s">
        <v>63</v>
      </c>
      <c r="K101">
        <f>5000-SUMIF(E$14:E$130,"="&amp;J101,D$14:D$130)</f>
        <v>5000</v>
      </c>
      <c r="M101" t="s">
        <v>90</v>
      </c>
      <c r="N101">
        <f>3000-SUMIF(E$14:E$130,"="&amp;M101,D$14:D$130)</f>
        <v>0</v>
      </c>
    </row>
    <row r="102" spans="2:14" x14ac:dyDescent="0.25">
      <c r="C102" t="s">
        <v>53</v>
      </c>
      <c r="D102">
        <f>$D$8</f>
        <v>630</v>
      </c>
      <c r="E102" s="9" t="s">
        <v>60</v>
      </c>
      <c r="M102" t="s">
        <v>91</v>
      </c>
      <c r="N102">
        <f>3000-SUMIF(E$14:E$130,"="&amp;M102,D$14:D$130)</f>
        <v>0</v>
      </c>
    </row>
    <row r="103" spans="2:14" x14ac:dyDescent="0.25">
      <c r="C103" t="s">
        <v>54</v>
      </c>
      <c r="D103">
        <f t="shared" ref="D103:D111" si="4">$D$8</f>
        <v>630</v>
      </c>
      <c r="E103" s="9" t="s">
        <v>60</v>
      </c>
      <c r="M103" t="s">
        <v>92</v>
      </c>
      <c r="N103">
        <f>3000-SUMIF(E$14:E$130,"="&amp;M103,D$14:D$130)</f>
        <v>0</v>
      </c>
    </row>
    <row r="104" spans="2:14" x14ac:dyDescent="0.25">
      <c r="C104" t="s">
        <v>68</v>
      </c>
      <c r="D104">
        <f t="shared" ref="D104:D111" si="5">$D$12</f>
        <v>600</v>
      </c>
      <c r="E104" s="9" t="s">
        <v>90</v>
      </c>
      <c r="M104" t="s">
        <v>93</v>
      </c>
      <c r="N104">
        <f>3000-SUMIF(E$14:E$130,"="&amp;M104,D$14:D$130)</f>
        <v>1200</v>
      </c>
    </row>
    <row r="105" spans="2:14" x14ac:dyDescent="0.25">
      <c r="C105" t="s">
        <v>69</v>
      </c>
      <c r="D105">
        <f t="shared" si="5"/>
        <v>600</v>
      </c>
      <c r="E105" s="9" t="s">
        <v>91</v>
      </c>
      <c r="M105" t="s">
        <v>94</v>
      </c>
      <c r="N105">
        <f>3000-SUMIF(E$14:E$130,"="&amp;M105,D$14:D$130)</f>
        <v>3000</v>
      </c>
    </row>
    <row r="106" spans="2:14" x14ac:dyDescent="0.25">
      <c r="C106" t="s">
        <v>70</v>
      </c>
      <c r="D106">
        <f t="shared" si="5"/>
        <v>600</v>
      </c>
      <c r="E106" s="9" t="s">
        <v>91</v>
      </c>
      <c r="M106" t="s">
        <v>95</v>
      </c>
      <c r="N106">
        <f>3000-SUMIF(E$14:E$130,"="&amp;M106,D$14:D$130)</f>
        <v>3000</v>
      </c>
    </row>
    <row r="107" spans="2:14" x14ac:dyDescent="0.25">
      <c r="C107" t="s">
        <v>71</v>
      </c>
      <c r="D107">
        <f t="shared" si="5"/>
        <v>600</v>
      </c>
      <c r="E107" s="9" t="s">
        <v>91</v>
      </c>
    </row>
    <row r="108" spans="2:14" x14ac:dyDescent="0.25">
      <c r="C108" t="s">
        <v>72</v>
      </c>
      <c r="D108">
        <f t="shared" si="5"/>
        <v>600</v>
      </c>
      <c r="E108" s="9" t="s">
        <v>91</v>
      </c>
    </row>
    <row r="109" spans="2:14" x14ac:dyDescent="0.25">
      <c r="C109" t="s">
        <v>73</v>
      </c>
      <c r="D109">
        <f t="shared" si="5"/>
        <v>600</v>
      </c>
      <c r="E109" s="9" t="s">
        <v>91</v>
      </c>
    </row>
    <row r="110" spans="2:14" x14ac:dyDescent="0.25">
      <c r="C110" t="s">
        <v>74</v>
      </c>
      <c r="D110">
        <f t="shared" si="5"/>
        <v>600</v>
      </c>
      <c r="E110" s="9" t="s">
        <v>92</v>
      </c>
    </row>
    <row r="111" spans="2:14" x14ac:dyDescent="0.25">
      <c r="C111" t="s">
        <v>75</v>
      </c>
      <c r="D111">
        <f t="shared" si="5"/>
        <v>600</v>
      </c>
    </row>
    <row r="112" spans="2:14" x14ac:dyDescent="0.25">
      <c r="B112" t="s">
        <v>101</v>
      </c>
      <c r="C112" t="s">
        <v>50</v>
      </c>
      <c r="D112">
        <f>$D$10</f>
        <v>687</v>
      </c>
      <c r="E112" s="9" t="s">
        <v>61</v>
      </c>
    </row>
    <row r="113" spans="2:5" x14ac:dyDescent="0.25">
      <c r="C113" t="s">
        <v>51</v>
      </c>
      <c r="D113">
        <f>$D$10</f>
        <v>687</v>
      </c>
      <c r="E113" s="9" t="s">
        <v>61</v>
      </c>
    </row>
    <row r="114" spans="2:5" x14ac:dyDescent="0.25">
      <c r="C114" t="s">
        <v>53</v>
      </c>
      <c r="D114">
        <f>$D$4</f>
        <v>630</v>
      </c>
      <c r="E114" s="9" t="s">
        <v>61</v>
      </c>
    </row>
    <row r="115" spans="2:5" x14ac:dyDescent="0.25">
      <c r="C115" t="s">
        <v>54</v>
      </c>
      <c r="D115">
        <f>$D$4</f>
        <v>630</v>
      </c>
      <c r="E115" s="9" t="s">
        <v>61</v>
      </c>
    </row>
    <row r="116" spans="2:5" x14ac:dyDescent="0.25">
      <c r="C116" t="s">
        <v>68</v>
      </c>
      <c r="D116">
        <v>600</v>
      </c>
      <c r="E116" s="9" t="s">
        <v>92</v>
      </c>
    </row>
    <row r="117" spans="2:5" x14ac:dyDescent="0.25">
      <c r="C117" t="s">
        <v>69</v>
      </c>
      <c r="D117">
        <v>600</v>
      </c>
      <c r="E117" s="9" t="s">
        <v>92</v>
      </c>
    </row>
    <row r="118" spans="2:5" x14ac:dyDescent="0.25">
      <c r="C118" t="s">
        <v>70</v>
      </c>
      <c r="D118">
        <v>600</v>
      </c>
      <c r="E118" s="9" t="s">
        <v>92</v>
      </c>
    </row>
    <row r="119" spans="2:5" x14ac:dyDescent="0.25">
      <c r="C119" t="s">
        <v>71</v>
      </c>
      <c r="D119">
        <v>600</v>
      </c>
    </row>
    <row r="120" spans="2:5" x14ac:dyDescent="0.25">
      <c r="B120" t="s">
        <v>102</v>
      </c>
      <c r="C120" t="s">
        <v>50</v>
      </c>
      <c r="D120">
        <f>$D$10</f>
        <v>687</v>
      </c>
      <c r="E120" s="9" t="s">
        <v>61</v>
      </c>
    </row>
    <row r="121" spans="2:5" x14ac:dyDescent="0.25">
      <c r="C121" t="s">
        <v>51</v>
      </c>
      <c r="D121">
        <f>$D$10</f>
        <v>687</v>
      </c>
      <c r="E121" s="9" t="s">
        <v>61</v>
      </c>
    </row>
    <row r="122" spans="2:5" x14ac:dyDescent="0.25">
      <c r="C122" t="s">
        <v>53</v>
      </c>
      <c r="D122">
        <f>$D$4</f>
        <v>630</v>
      </c>
      <c r="E122" s="9" t="s">
        <v>61</v>
      </c>
    </row>
    <row r="123" spans="2:5" x14ac:dyDescent="0.25">
      <c r="C123" t="s">
        <v>54</v>
      </c>
      <c r="D123">
        <f>$D$4</f>
        <v>630</v>
      </c>
      <c r="E123" s="9" t="s">
        <v>62</v>
      </c>
    </row>
    <row r="124" spans="2:5" x14ac:dyDescent="0.25">
      <c r="C124" t="s">
        <v>68</v>
      </c>
      <c r="D124">
        <v>600</v>
      </c>
      <c r="E124" s="9" t="s">
        <v>92</v>
      </c>
    </row>
    <row r="125" spans="2:5" x14ac:dyDescent="0.25">
      <c r="C125" t="s">
        <v>69</v>
      </c>
      <c r="D125">
        <v>600</v>
      </c>
      <c r="E125" s="9" t="s">
        <v>93</v>
      </c>
    </row>
    <row r="126" spans="2:5" x14ac:dyDescent="0.25">
      <c r="C126" t="s">
        <v>70</v>
      </c>
      <c r="D126">
        <v>600</v>
      </c>
      <c r="E126" s="9" t="s">
        <v>93</v>
      </c>
    </row>
    <row r="127" spans="2:5" x14ac:dyDescent="0.25">
      <c r="C127" t="s">
        <v>71</v>
      </c>
      <c r="D127">
        <v>600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DEBITS</vt:lpstr>
      <vt:lpstr>DEBITS!Zone_d_impression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cp:lastPrinted>2018-05-11T15:39:37Z</cp:lastPrinted>
  <dcterms:created xsi:type="dcterms:W3CDTF">2018-04-10T16:47:21Z</dcterms:created>
  <dcterms:modified xsi:type="dcterms:W3CDTF">2018-05-23T04:08:07Z</dcterms:modified>
</cp:coreProperties>
</file>